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nitskayaTV\Documents\Депутаты\РЕШЕНИЯ 2019-2024\Совет 53 от 03.11.2022 - ВКС - внеочередной\1. Изменение бюджета 2022 - 4\"/>
    </mc:Choice>
  </mc:AlternateContent>
  <xr:revisionPtr revIDLastSave="0" documentId="13_ncr:1_{ED848C49-C7B8-4A4F-9419-DFCE813AE627}" xr6:coauthVersionLast="47" xr6:coauthVersionMax="47" xr10:uidLastSave="{00000000-0000-0000-0000-000000000000}"/>
  <bookViews>
    <workbookView xWindow="780" yWindow="780" windowWidth="13650" windowHeight="14505" xr2:uid="{00000000-000D-0000-FFFF-FFFF00000000}"/>
  </bookViews>
  <sheets>
    <sheet name="приложение 7" sheetId="3" r:id="rId1"/>
  </sheets>
  <definedNames>
    <definedName name="_xlnm.Print_Titles" localSheetId="0">'приложение 7'!$15:$16</definedName>
    <definedName name="_xlnm.Print_Area" localSheetId="0">'приложение 7'!$A$1:$M$44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" i="3" l="1"/>
  <c r="L31" i="3" l="1"/>
  <c r="L32" i="3"/>
  <c r="K32" i="3"/>
  <c r="K31" i="3"/>
  <c r="L39" i="3" l="1"/>
  <c r="L38" i="3" s="1"/>
  <c r="L37" i="3" s="1"/>
  <c r="K39" i="3"/>
  <c r="K38" i="3" s="1"/>
  <c r="K37" i="3" s="1"/>
  <c r="J39" i="3"/>
  <c r="J38" i="3" s="1"/>
  <c r="J37" i="3" s="1"/>
  <c r="J21" i="3" l="1"/>
  <c r="J23" i="3" l="1"/>
  <c r="K23" i="3" l="1"/>
  <c r="J35" i="3"/>
  <c r="J34" i="3" s="1"/>
  <c r="J33" i="3" s="1"/>
  <c r="J31" i="3" s="1"/>
  <c r="K35" i="3"/>
  <c r="K34" i="3" s="1"/>
  <c r="K33" i="3" s="1"/>
  <c r="L35" i="3"/>
  <c r="L34" i="3" s="1"/>
  <c r="L33" i="3" s="1"/>
  <c r="K28" i="3"/>
  <c r="L28" i="3"/>
  <c r="K26" i="3"/>
  <c r="L26" i="3"/>
  <c r="L23" i="3"/>
  <c r="K21" i="3"/>
  <c r="L21" i="3"/>
  <c r="J20" i="3"/>
  <c r="J26" i="3"/>
  <c r="J28" i="3"/>
  <c r="J30" i="3" l="1"/>
  <c r="K30" i="3"/>
  <c r="K19" i="3" s="1"/>
  <c r="L25" i="3"/>
  <c r="L30" i="3"/>
  <c r="K20" i="3"/>
  <c r="K25" i="3"/>
  <c r="J25" i="3"/>
  <c r="L20" i="3"/>
  <c r="J19" i="3" l="1"/>
  <c r="J18" i="3" s="1"/>
  <c r="L19" i="3"/>
  <c r="L18" i="3" s="1"/>
  <c r="K18" i="3"/>
  <c r="K17" i="3" l="1"/>
  <c r="L17" i="3"/>
  <c r="J17" i="3"/>
</calcChain>
</file>

<file path=xl/sharedStrings.xml><?xml version="1.0" encoding="utf-8"?>
<sst xmlns="http://schemas.openxmlformats.org/spreadsheetml/2006/main" count="230" uniqueCount="70">
  <si>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</si>
  <si>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</si>
  <si>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</si>
  <si>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</si>
  <si>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</si>
  <si>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</si>
  <si>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</si>
  <si>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</si>
  <si>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</si>
  <si>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</si>
  <si>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</si>
  <si>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</si>
  <si>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</si>
  <si>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</si>
  <si>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</si>
  <si>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</si>
  <si>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</si>
  <si>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</si>
  <si>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</si>
  <si>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</si>
  <si>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</si>
  <si>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</si>
  <si>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</si>
  <si>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</si>
  <si>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</si>
  <si>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</si>
  <si>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</si>
  <si>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</si>
  <si>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</si>
  <si>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</si>
  <si>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</si>
  <si>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</si>
  <si>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</si>
  <si>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</si>
  <si>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</si>
  <si>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</si>
  <si>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</si>
  <si>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</si>
  <si>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</si>
  <si>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</si>
  <si>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</si>
  <si>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</si>
  <si>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</si>
  <si>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</si>
  <si>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2023 год</t>
  </si>
  <si>
    <t>тыс.рублей</t>
  </si>
  <si>
    <t>на 2022 год и на плановый период 2023 и 2024 годов"</t>
  </si>
  <si>
    <t xml:space="preserve">Источники внутреннего финансирования дефицита бюджета Орехово-Зуевского городского округа Московской области 
на 2022 год и на плановый период 2023 и 2024 годов </t>
  </si>
  <si>
    <t>Сумма                         на 2022 год</t>
  </si>
  <si>
    <t>2024 год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</si>
  <si>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</si>
  <si>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</si>
  <si>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</si>
  <si>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</si>
  <si>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</si>
  <si>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Глава Орехово-Зуевского городского округа Московской области</t>
  </si>
  <si>
    <t>от 16.12.2021 № 377/36</t>
  </si>
  <si>
    <t>".</t>
  </si>
  <si>
    <t>"Приложение № 7</t>
  </si>
  <si>
    <t xml:space="preserve">     Бюджетные кредиты, предоставленные внутри страны в валюте Российской Федерации</t>
  </si>
  <si>
    <t>600</t>
  </si>
  <si>
    <t xml:space="preserve">     Возврат бюджетных кредитов, предоставленных внутри страны в валюте Российской Федерации</t>
  </si>
  <si>
    <t xml:space="preserve">     Возврат бюджетных кредитов, предоставленных юридическим лицам в валюте Российской Федерации</t>
  </si>
  <si>
    <t xml:space="preserve">     Возврат бюджетных кредитов, предоставленных юридическим лицам из бюджетов городских округов в валюте Российской Федерации</t>
  </si>
  <si>
    <t>640</t>
  </si>
  <si>
    <t xml:space="preserve">     Исполнение государственных и муниципальных гарантий</t>
  </si>
  <si>
    <t xml:space="preserve">   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</si>
  <si>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</si>
  <si>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6</t>
  </si>
  <si>
    <t>от 03.11.2022   №  505/53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</si>
</sst>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49" fontId="9" fillId="0" borderId="0" xfId="1" applyNumberFormat="1" applyFont="1"/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165" fontId="6" fillId="0" borderId="1" xfId="2" applyNumberFormat="1" applyFont="1" applyBorder="1" applyAlignment="1">
      <alignment horizontal="right" vertical="top" wrapText="1"/>
    </xf>
    <xf numFmtId="164" fontId="11" fillId="0" borderId="0" xfId="0" applyNumberFormat="1" applyFont="1" applyBorder="1" applyAlignment="1">
      <alignment wrapText="1"/>
    </xf>
    <xf numFmtId="164" fontId="11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0" fillId="0" borderId="0" xfId="0" applyFill="1"/>
    <xf numFmtId="164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164" fontId="9" fillId="0" borderId="0" xfId="0" applyNumberFormat="1" applyFont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4"/>
  <sheetViews>
    <sheetView tabSelected="1" zoomScaleNormal="100" zoomScalePageLayoutView="55" workbookViewId="0">
      <selection activeCell="A8" sqref="A8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F1" s="33" t="s">
        <v>68</v>
      </c>
    </row>
    <row r="2" spans="1:12" ht="15.75" x14ac:dyDescent="0.25">
      <c r="F2" s="33" t="s">
        <v>41</v>
      </c>
    </row>
    <row r="3" spans="1:12" ht="15.75" x14ac:dyDescent="0.25">
      <c r="F3" s="34" t="s">
        <v>42</v>
      </c>
    </row>
    <row r="4" spans="1:12" ht="15.75" x14ac:dyDescent="0.25">
      <c r="F4" s="33" t="s">
        <v>69</v>
      </c>
    </row>
    <row r="6" spans="1:12" ht="15.75" x14ac:dyDescent="0.25">
      <c r="A6" s="35"/>
      <c r="B6" s="35"/>
      <c r="C6" s="35"/>
      <c r="D6" s="35"/>
      <c r="E6" s="35"/>
      <c r="F6" s="49" t="s">
        <v>58</v>
      </c>
      <c r="G6" s="49"/>
      <c r="H6" s="49"/>
      <c r="I6" s="49"/>
      <c r="J6" s="49"/>
      <c r="K6" s="49"/>
      <c r="L6" s="49"/>
    </row>
    <row r="7" spans="1:12" ht="15.75" x14ac:dyDescent="0.25">
      <c r="A7" s="35"/>
      <c r="B7" s="35"/>
      <c r="C7" s="35"/>
      <c r="D7" s="35"/>
      <c r="E7" s="35"/>
      <c r="F7" s="33" t="s">
        <v>41</v>
      </c>
      <c r="G7" s="33"/>
      <c r="H7" s="33"/>
      <c r="I7" s="33"/>
      <c r="J7" s="33"/>
      <c r="K7" s="33"/>
      <c r="L7" s="33"/>
    </row>
    <row r="8" spans="1:12" ht="15.75" x14ac:dyDescent="0.25">
      <c r="A8" s="35"/>
      <c r="B8" s="35"/>
      <c r="C8" s="35"/>
      <c r="D8" s="35"/>
      <c r="E8" s="35"/>
      <c r="F8" s="34" t="s">
        <v>42</v>
      </c>
      <c r="G8" s="34"/>
      <c r="H8" s="34"/>
      <c r="I8" s="34"/>
      <c r="J8" s="34"/>
      <c r="K8" s="34"/>
      <c r="L8" s="34"/>
    </row>
    <row r="9" spans="1:12" ht="15.75" x14ac:dyDescent="0.25">
      <c r="A9" s="35"/>
      <c r="B9" s="35"/>
      <c r="C9" s="35"/>
      <c r="D9" s="35"/>
      <c r="E9" s="35"/>
      <c r="F9" s="49" t="s">
        <v>56</v>
      </c>
      <c r="G9" s="49"/>
      <c r="H9" s="49"/>
      <c r="I9" s="49"/>
      <c r="J9" s="49"/>
      <c r="K9" s="49"/>
      <c r="L9" s="49"/>
    </row>
    <row r="10" spans="1:12" ht="31.5" customHeight="1" x14ac:dyDescent="0.25">
      <c r="A10" s="35"/>
      <c r="B10" s="35"/>
      <c r="C10" s="35"/>
      <c r="D10" s="35"/>
      <c r="E10" s="35"/>
      <c r="F10" s="59" t="s">
        <v>43</v>
      </c>
      <c r="G10" s="59"/>
      <c r="H10" s="59"/>
      <c r="I10" s="59"/>
      <c r="J10" s="59"/>
      <c r="K10" s="59"/>
      <c r="L10" s="59"/>
    </row>
    <row r="11" spans="1:12" ht="15.75" x14ac:dyDescent="0.25">
      <c r="A11" s="35"/>
      <c r="B11" s="35"/>
      <c r="C11" s="35"/>
      <c r="D11" s="35"/>
      <c r="E11" s="35"/>
      <c r="F11" s="58" t="s">
        <v>46</v>
      </c>
      <c r="G11" s="58"/>
      <c r="H11" s="58"/>
      <c r="I11" s="58"/>
      <c r="J11" s="58"/>
      <c r="K11" s="58"/>
      <c r="L11" s="58"/>
    </row>
    <row r="12" spans="1:12" ht="15.75" x14ac:dyDescent="0.25">
      <c r="A12" s="35"/>
      <c r="B12" s="35"/>
      <c r="C12" s="35"/>
      <c r="D12" s="35"/>
      <c r="E12" s="35"/>
      <c r="F12" s="36"/>
      <c r="G12" s="36"/>
      <c r="H12" s="36"/>
      <c r="I12" s="36"/>
      <c r="J12" s="36"/>
      <c r="K12" s="36"/>
      <c r="L12" s="36"/>
    </row>
    <row r="13" spans="1:12" ht="40.5" customHeight="1" x14ac:dyDescent="0.25">
      <c r="A13" s="52" t="s">
        <v>47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45</v>
      </c>
    </row>
    <row r="15" spans="1:12" ht="42" customHeight="1" x14ac:dyDescent="0.25">
      <c r="A15" s="56" t="s">
        <v>20</v>
      </c>
      <c r="B15" s="61" t="s">
        <v>50</v>
      </c>
      <c r="C15" s="63" t="s">
        <v>51</v>
      </c>
      <c r="D15" s="64"/>
      <c r="E15" s="64"/>
      <c r="F15" s="64"/>
      <c r="G15" s="64"/>
      <c r="H15" s="64"/>
      <c r="I15" s="65"/>
      <c r="J15" s="53" t="s">
        <v>48</v>
      </c>
      <c r="K15" s="55" t="s">
        <v>31</v>
      </c>
      <c r="L15" s="55"/>
    </row>
    <row r="16" spans="1:12" ht="98.25" customHeight="1" x14ac:dyDescent="0.25">
      <c r="A16" s="57"/>
      <c r="B16" s="62"/>
      <c r="C16" s="10" t="s">
        <v>6</v>
      </c>
      <c r="D16" s="10" t="s">
        <v>5</v>
      </c>
      <c r="E16" s="10" t="s">
        <v>7</v>
      </c>
      <c r="F16" s="10" t="s">
        <v>8</v>
      </c>
      <c r="G16" s="10" t="s">
        <v>17</v>
      </c>
      <c r="H16" s="10" t="s">
        <v>52</v>
      </c>
      <c r="I16" s="10" t="s">
        <v>53</v>
      </c>
      <c r="J16" s="54"/>
      <c r="K16" s="11" t="s">
        <v>44</v>
      </c>
      <c r="L16" s="11" t="s">
        <v>49</v>
      </c>
    </row>
    <row r="17" spans="1:12" s="4" customFormat="1" ht="25.5" x14ac:dyDescent="0.2">
      <c r="A17" s="12" t="s">
        <v>38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-275317.10000000149</v>
      </c>
      <c r="K17" s="15">
        <f t="shared" ref="K17:L17" si="0">SUM(-K19)</f>
        <v>-201053.80000000075</v>
      </c>
      <c r="L17" s="15">
        <f t="shared" si="0"/>
        <v>-210330.29999999888</v>
      </c>
    </row>
    <row r="18" spans="1:12" s="4" customFormat="1" ht="25.5" x14ac:dyDescent="0.2">
      <c r="A18" s="12" t="s">
        <v>29</v>
      </c>
      <c r="B18" s="13"/>
      <c r="C18" s="13"/>
      <c r="D18" s="13"/>
      <c r="E18" s="13"/>
      <c r="F18" s="13"/>
      <c r="G18" s="13"/>
      <c r="H18" s="13"/>
      <c r="I18" s="16"/>
      <c r="J18" s="40">
        <f>SUM(J19/2049696.7)</f>
        <v>0.13432089733081071</v>
      </c>
      <c r="K18" s="40">
        <f>SUM(K19/2050680.4)</f>
        <v>9.8042483850726211E-2</v>
      </c>
      <c r="L18" s="40">
        <f>SUM(L19/2161835.4)</f>
        <v>9.7292467317353984E-2</v>
      </c>
    </row>
    <row r="19" spans="1:12" x14ac:dyDescent="0.25">
      <c r="A19" s="17" t="s">
        <v>21</v>
      </c>
      <c r="B19" s="18" t="s">
        <v>19</v>
      </c>
      <c r="C19" s="18" t="s">
        <v>9</v>
      </c>
      <c r="D19" s="18" t="s">
        <v>9</v>
      </c>
      <c r="E19" s="18" t="s">
        <v>9</v>
      </c>
      <c r="F19" s="18" t="s">
        <v>9</v>
      </c>
      <c r="G19" s="18" t="s">
        <v>9</v>
      </c>
      <c r="H19" s="18" t="s">
        <v>10</v>
      </c>
      <c r="I19" s="18" t="s">
        <v>19</v>
      </c>
      <c r="J19" s="19">
        <f>SUM(J20+J25+J30+J33)</f>
        <v>275317.10000000149</v>
      </c>
      <c r="K19" s="19">
        <f>SUM(K20+K25+K30+K33)</f>
        <v>201053.80000000075</v>
      </c>
      <c r="L19" s="19">
        <f t="shared" ref="L19" si="1">SUM(L20+L25+L30+L33)</f>
        <v>210330.29999999888</v>
      </c>
    </row>
    <row r="20" spans="1:12" ht="25.5" x14ac:dyDescent="0.25">
      <c r="A20" s="20" t="s">
        <v>0</v>
      </c>
      <c r="B20" s="21" t="s">
        <v>19</v>
      </c>
      <c r="C20" s="21" t="s">
        <v>22</v>
      </c>
      <c r="D20" s="21" t="s">
        <v>25</v>
      </c>
      <c r="E20" s="21" t="s">
        <v>9</v>
      </c>
      <c r="F20" s="21" t="s">
        <v>9</v>
      </c>
      <c r="G20" s="21" t="s">
        <v>9</v>
      </c>
      <c r="H20" s="21" t="s">
        <v>10</v>
      </c>
      <c r="I20" s="21" t="s">
        <v>19</v>
      </c>
      <c r="J20" s="22">
        <f>SUM(J21+J23)</f>
        <v>100000</v>
      </c>
      <c r="K20" s="22">
        <f>SUM(K21+K23)</f>
        <v>65000</v>
      </c>
      <c r="L20" s="22">
        <f>SUM(L21+L23)</f>
        <v>97500</v>
      </c>
    </row>
    <row r="21" spans="1:12" ht="25.5" x14ac:dyDescent="0.25">
      <c r="A21" s="23" t="s">
        <v>1</v>
      </c>
      <c r="B21" s="24" t="s">
        <v>19</v>
      </c>
      <c r="C21" s="24" t="s">
        <v>22</v>
      </c>
      <c r="D21" s="24" t="s">
        <v>25</v>
      </c>
      <c r="E21" s="24" t="s">
        <v>9</v>
      </c>
      <c r="F21" s="24" t="s">
        <v>9</v>
      </c>
      <c r="G21" s="24" t="s">
        <v>9</v>
      </c>
      <c r="H21" s="24" t="s">
        <v>10</v>
      </c>
      <c r="I21" s="24" t="s">
        <v>11</v>
      </c>
      <c r="J21" s="25">
        <f>SUM(J22)</f>
        <v>100000</v>
      </c>
      <c r="K21" s="25">
        <f>SUM(K22)</f>
        <v>65000</v>
      </c>
      <c r="L21" s="25">
        <f>SUM(L22)</f>
        <v>247500</v>
      </c>
    </row>
    <row r="22" spans="1:12" ht="25.5" x14ac:dyDescent="0.25">
      <c r="A22" s="23" t="s">
        <v>35</v>
      </c>
      <c r="B22" s="24" t="s">
        <v>30</v>
      </c>
      <c r="C22" s="24" t="s">
        <v>22</v>
      </c>
      <c r="D22" s="24" t="s">
        <v>25</v>
      </c>
      <c r="E22" s="24" t="s">
        <v>9</v>
      </c>
      <c r="F22" s="24" t="s">
        <v>9</v>
      </c>
      <c r="G22" s="24" t="s">
        <v>23</v>
      </c>
      <c r="H22" s="24" t="s">
        <v>10</v>
      </c>
      <c r="I22" s="24" t="s">
        <v>12</v>
      </c>
      <c r="J22" s="37">
        <v>100000</v>
      </c>
      <c r="K22" s="25">
        <v>65000</v>
      </c>
      <c r="L22" s="25">
        <v>247500</v>
      </c>
    </row>
    <row r="23" spans="1:12" ht="25.5" x14ac:dyDescent="0.25">
      <c r="A23" s="23" t="s">
        <v>2</v>
      </c>
      <c r="B23" s="24" t="s">
        <v>19</v>
      </c>
      <c r="C23" s="24" t="s">
        <v>22</v>
      </c>
      <c r="D23" s="24" t="s">
        <v>25</v>
      </c>
      <c r="E23" s="24" t="s">
        <v>9</v>
      </c>
      <c r="F23" s="24" t="s">
        <v>9</v>
      </c>
      <c r="G23" s="24" t="s">
        <v>9</v>
      </c>
      <c r="H23" s="24" t="s">
        <v>10</v>
      </c>
      <c r="I23" s="24" t="s">
        <v>13</v>
      </c>
      <c r="J23" s="25">
        <f>SUM(J24)</f>
        <v>0</v>
      </c>
      <c r="K23" s="25">
        <f>SUM(K24)</f>
        <v>0</v>
      </c>
      <c r="L23" s="25">
        <f>SUM(L24)</f>
        <v>-150000</v>
      </c>
    </row>
    <row r="24" spans="1:12" ht="25.5" x14ac:dyDescent="0.25">
      <c r="A24" s="23" t="s">
        <v>36</v>
      </c>
      <c r="B24" s="24" t="s">
        <v>30</v>
      </c>
      <c r="C24" s="24" t="s">
        <v>22</v>
      </c>
      <c r="D24" s="24" t="s">
        <v>25</v>
      </c>
      <c r="E24" s="24" t="s">
        <v>9</v>
      </c>
      <c r="F24" s="24" t="s">
        <v>9</v>
      </c>
      <c r="G24" s="24" t="s">
        <v>23</v>
      </c>
      <c r="H24" s="24" t="s">
        <v>10</v>
      </c>
      <c r="I24" s="24" t="s">
        <v>14</v>
      </c>
      <c r="J24" s="25">
        <v>0</v>
      </c>
      <c r="K24" s="25">
        <v>0</v>
      </c>
      <c r="L24" s="25">
        <v>-150000</v>
      </c>
    </row>
    <row r="25" spans="1:12" ht="25.5" x14ac:dyDescent="0.25">
      <c r="A25" s="20" t="s">
        <v>18</v>
      </c>
      <c r="B25" s="21" t="s">
        <v>19</v>
      </c>
      <c r="C25" s="21" t="s">
        <v>22</v>
      </c>
      <c r="D25" s="21" t="s">
        <v>24</v>
      </c>
      <c r="E25" s="21" t="s">
        <v>9</v>
      </c>
      <c r="F25" s="21" t="s">
        <v>9</v>
      </c>
      <c r="G25" s="21" t="s">
        <v>9</v>
      </c>
      <c r="H25" s="21" t="s">
        <v>10</v>
      </c>
      <c r="I25" s="21" t="s">
        <v>19</v>
      </c>
      <c r="J25" s="22">
        <f>SUM(J26+J28)</f>
        <v>0</v>
      </c>
      <c r="K25" s="22">
        <f>SUM(K26+K28)</f>
        <v>-65000</v>
      </c>
      <c r="L25" s="22">
        <f>SUM(L26+L28)</f>
        <v>-97500</v>
      </c>
    </row>
    <row r="26" spans="1:12" ht="25.5" x14ac:dyDescent="0.25">
      <c r="A26" s="23" t="s">
        <v>32</v>
      </c>
      <c r="B26" s="24" t="s">
        <v>19</v>
      </c>
      <c r="C26" s="24" t="s">
        <v>22</v>
      </c>
      <c r="D26" s="24" t="s">
        <v>24</v>
      </c>
      <c r="E26" s="24" t="s">
        <v>22</v>
      </c>
      <c r="F26" s="24" t="s">
        <v>9</v>
      </c>
      <c r="G26" s="24" t="s">
        <v>9</v>
      </c>
      <c r="H26" s="24" t="s">
        <v>10</v>
      </c>
      <c r="I26" s="24" t="s">
        <v>11</v>
      </c>
      <c r="J26" s="25">
        <f>SUM(J27)</f>
        <v>0</v>
      </c>
      <c r="K26" s="25">
        <f>SUM(K27)</f>
        <v>0</v>
      </c>
      <c r="L26" s="25">
        <f>SUM(L27)</f>
        <v>0</v>
      </c>
    </row>
    <row r="27" spans="1:12" ht="38.25" x14ac:dyDescent="0.25">
      <c r="A27" s="23" t="s">
        <v>37</v>
      </c>
      <c r="B27" s="24" t="s">
        <v>30</v>
      </c>
      <c r="C27" s="24" t="s">
        <v>22</v>
      </c>
      <c r="D27" s="24" t="s">
        <v>24</v>
      </c>
      <c r="E27" s="24" t="s">
        <v>22</v>
      </c>
      <c r="F27" s="24" t="s">
        <v>9</v>
      </c>
      <c r="G27" s="24" t="s">
        <v>23</v>
      </c>
      <c r="H27" s="24" t="s">
        <v>10</v>
      </c>
      <c r="I27" s="24" t="s">
        <v>12</v>
      </c>
      <c r="J27" s="25">
        <v>0</v>
      </c>
      <c r="K27" s="23">
        <v>0</v>
      </c>
      <c r="L27" s="23">
        <v>0</v>
      </c>
    </row>
    <row r="28" spans="1:12" ht="25.5" x14ac:dyDescent="0.25">
      <c r="A28" s="23" t="s">
        <v>33</v>
      </c>
      <c r="B28" s="24" t="s">
        <v>19</v>
      </c>
      <c r="C28" s="24" t="s">
        <v>22</v>
      </c>
      <c r="D28" s="24" t="s">
        <v>24</v>
      </c>
      <c r="E28" s="24" t="s">
        <v>22</v>
      </c>
      <c r="F28" s="24" t="s">
        <v>9</v>
      </c>
      <c r="G28" s="24" t="s">
        <v>9</v>
      </c>
      <c r="H28" s="24" t="s">
        <v>10</v>
      </c>
      <c r="I28" s="24" t="s">
        <v>13</v>
      </c>
      <c r="J28" s="25">
        <f>SUM(J29)</f>
        <v>0</v>
      </c>
      <c r="K28" s="25">
        <f>SUM(K29)</f>
        <v>-65000</v>
      </c>
      <c r="L28" s="25">
        <f>SUM(L29)</f>
        <v>-97500</v>
      </c>
    </row>
    <row r="29" spans="1:12" ht="25.5" x14ac:dyDescent="0.25">
      <c r="A29" s="23" t="s">
        <v>34</v>
      </c>
      <c r="B29" s="24" t="s">
        <v>30</v>
      </c>
      <c r="C29" s="24" t="s">
        <v>22</v>
      </c>
      <c r="D29" s="24" t="s">
        <v>24</v>
      </c>
      <c r="E29" s="24" t="s">
        <v>22</v>
      </c>
      <c r="F29" s="24" t="s">
        <v>9</v>
      </c>
      <c r="G29" s="24" t="s">
        <v>23</v>
      </c>
      <c r="H29" s="24" t="s">
        <v>10</v>
      </c>
      <c r="I29" s="24" t="s">
        <v>14</v>
      </c>
      <c r="J29" s="25">
        <v>0</v>
      </c>
      <c r="K29" s="23">
        <v>-65000</v>
      </c>
      <c r="L29" s="23">
        <v>-97500</v>
      </c>
    </row>
    <row r="30" spans="1:12" ht="25.5" x14ac:dyDescent="0.25">
      <c r="A30" s="20" t="s">
        <v>3</v>
      </c>
      <c r="B30" s="21" t="s">
        <v>19</v>
      </c>
      <c r="C30" s="21" t="s">
        <v>22</v>
      </c>
      <c r="D30" s="21" t="s">
        <v>27</v>
      </c>
      <c r="E30" s="21" t="s">
        <v>9</v>
      </c>
      <c r="F30" s="21" t="s">
        <v>9</v>
      </c>
      <c r="G30" s="21" t="s">
        <v>9</v>
      </c>
      <c r="H30" s="21" t="s">
        <v>10</v>
      </c>
      <c r="I30" s="21" t="s">
        <v>19</v>
      </c>
      <c r="J30" s="22">
        <f>SUM(J32+J31)</f>
        <v>175317.10000000149</v>
      </c>
      <c r="K30" s="22">
        <f>SUM(K32+K31)</f>
        <v>201053.80000000075</v>
      </c>
      <c r="L30" s="22">
        <f>SUM(L32+L31)</f>
        <v>210330.29999999888</v>
      </c>
    </row>
    <row r="31" spans="1:12" ht="25.5" x14ac:dyDescent="0.25">
      <c r="A31" s="23" t="s">
        <v>26</v>
      </c>
      <c r="B31" s="24" t="s">
        <v>19</v>
      </c>
      <c r="C31" s="24" t="s">
        <v>22</v>
      </c>
      <c r="D31" s="24" t="s">
        <v>27</v>
      </c>
      <c r="E31" s="24" t="s">
        <v>25</v>
      </c>
      <c r="F31" s="24" t="s">
        <v>22</v>
      </c>
      <c r="G31" s="24" t="s">
        <v>23</v>
      </c>
      <c r="H31" s="24" t="s">
        <v>10</v>
      </c>
      <c r="I31" s="24" t="s">
        <v>15</v>
      </c>
      <c r="J31" s="37">
        <f>-(12960482.7+J21+J26+J33)</f>
        <v>-13060482.699999999</v>
      </c>
      <c r="K31" s="37">
        <f>-(11782265.6+K21+K26+K33)</f>
        <v>-11847265.6</v>
      </c>
      <c r="L31" s="37">
        <f>-(8445747.9+L21+L26+L33)</f>
        <v>-8693247.9000000004</v>
      </c>
    </row>
    <row r="32" spans="1:12" ht="25.5" x14ac:dyDescent="0.25">
      <c r="A32" s="23" t="s">
        <v>39</v>
      </c>
      <c r="B32" s="24" t="s">
        <v>19</v>
      </c>
      <c r="C32" s="24" t="s">
        <v>22</v>
      </c>
      <c r="D32" s="24" t="s">
        <v>27</v>
      </c>
      <c r="E32" s="24" t="s">
        <v>25</v>
      </c>
      <c r="F32" s="24" t="s">
        <v>22</v>
      </c>
      <c r="G32" s="24" t="s">
        <v>23</v>
      </c>
      <c r="H32" s="24" t="s">
        <v>10</v>
      </c>
      <c r="I32" s="24" t="s">
        <v>16</v>
      </c>
      <c r="J32" s="37">
        <f>(13235799.8-J24-J28)-J36</f>
        <v>13235799.800000001</v>
      </c>
      <c r="K32" s="37">
        <f>(11983319.4-K24-K28)-K36</f>
        <v>12048319.4</v>
      </c>
      <c r="L32" s="37">
        <f>(8656078.2-L24-L28)-L36</f>
        <v>8903578.1999999993</v>
      </c>
    </row>
    <row r="33" spans="1:17" ht="25.5" x14ac:dyDescent="0.25">
      <c r="A33" s="20" t="s">
        <v>4</v>
      </c>
      <c r="B33" s="21" t="s">
        <v>19</v>
      </c>
      <c r="C33" s="21" t="s">
        <v>22</v>
      </c>
      <c r="D33" s="21" t="s">
        <v>28</v>
      </c>
      <c r="E33" s="21" t="s">
        <v>9</v>
      </c>
      <c r="F33" s="21" t="s">
        <v>9</v>
      </c>
      <c r="G33" s="21" t="s">
        <v>9</v>
      </c>
      <c r="H33" s="21" t="s">
        <v>10</v>
      </c>
      <c r="I33" s="21" t="s">
        <v>19</v>
      </c>
      <c r="J33" s="22">
        <f>SUM(J34+J37)</f>
        <v>0</v>
      </c>
      <c r="K33" s="22">
        <f>SUM(K34+K37)</f>
        <v>0</v>
      </c>
      <c r="L33" s="22">
        <f>SUM(L34+L37)</f>
        <v>0</v>
      </c>
      <c r="M33" s="41"/>
    </row>
    <row r="34" spans="1:17" hidden="1" x14ac:dyDescent="0.25">
      <c r="A34" s="23" t="s">
        <v>65</v>
      </c>
      <c r="B34" s="24" t="s">
        <v>19</v>
      </c>
      <c r="C34" s="24" t="s">
        <v>22</v>
      </c>
      <c r="D34" s="24" t="s">
        <v>28</v>
      </c>
      <c r="E34" s="24" t="s">
        <v>23</v>
      </c>
      <c r="F34" s="24" t="s">
        <v>9</v>
      </c>
      <c r="G34" s="24" t="s">
        <v>9</v>
      </c>
      <c r="H34" s="24" t="s">
        <v>10</v>
      </c>
      <c r="I34" s="24" t="s">
        <v>19</v>
      </c>
      <c r="J34" s="25">
        <f>SUM(J35)</f>
        <v>0</v>
      </c>
      <c r="K34" s="25">
        <f t="shared" ref="K34:L35" si="2">SUM(K35)</f>
        <v>0</v>
      </c>
      <c r="L34" s="25">
        <f t="shared" si="2"/>
        <v>0</v>
      </c>
    </row>
    <row r="35" spans="1:17" ht="76.5" hidden="1" x14ac:dyDescent="0.25">
      <c r="A35" s="23" t="s">
        <v>66</v>
      </c>
      <c r="B35" s="24" t="s">
        <v>19</v>
      </c>
      <c r="C35" s="24" t="s">
        <v>22</v>
      </c>
      <c r="D35" s="24" t="s">
        <v>28</v>
      </c>
      <c r="E35" s="24" t="s">
        <v>23</v>
      </c>
      <c r="F35" s="24" t="s">
        <v>22</v>
      </c>
      <c r="G35" s="24" t="s">
        <v>9</v>
      </c>
      <c r="H35" s="24" t="s">
        <v>10</v>
      </c>
      <c r="I35" s="24" t="s">
        <v>13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7" ht="63.75" hidden="1" x14ac:dyDescent="0.25">
      <c r="A36" s="23" t="s">
        <v>67</v>
      </c>
      <c r="B36" s="24" t="s">
        <v>30</v>
      </c>
      <c r="C36" s="24" t="s">
        <v>22</v>
      </c>
      <c r="D36" s="24" t="s">
        <v>28</v>
      </c>
      <c r="E36" s="24" t="s">
        <v>23</v>
      </c>
      <c r="F36" s="24" t="s">
        <v>22</v>
      </c>
      <c r="G36" s="24" t="s">
        <v>23</v>
      </c>
      <c r="H36" s="24" t="s">
        <v>10</v>
      </c>
      <c r="I36" s="24" t="s">
        <v>14</v>
      </c>
      <c r="J36" s="25"/>
      <c r="K36" s="26"/>
      <c r="L36" s="26"/>
      <c r="M36" s="41"/>
    </row>
    <row r="37" spans="1:17" s="43" customFormat="1" ht="25.5" x14ac:dyDescent="0.25">
      <c r="A37" s="45" t="s">
        <v>59</v>
      </c>
      <c r="B37" s="46" t="s">
        <v>19</v>
      </c>
      <c r="C37" s="46" t="s">
        <v>22</v>
      </c>
      <c r="D37" s="46" t="s">
        <v>28</v>
      </c>
      <c r="E37" s="46" t="s">
        <v>27</v>
      </c>
      <c r="F37" s="46" t="s">
        <v>9</v>
      </c>
      <c r="G37" s="46" t="s">
        <v>9</v>
      </c>
      <c r="H37" s="46" t="s">
        <v>10</v>
      </c>
      <c r="I37" s="46" t="s">
        <v>19</v>
      </c>
      <c r="J37" s="37">
        <f t="shared" ref="J37:J38" si="3">J38</f>
        <v>0</v>
      </c>
      <c r="K37" s="37">
        <f t="shared" ref="K37:K39" si="4">K38</f>
        <v>0</v>
      </c>
      <c r="L37" s="37">
        <f t="shared" ref="L37:L39" si="5">L38</f>
        <v>0</v>
      </c>
      <c r="M37" s="42"/>
      <c r="Q37" s="47"/>
    </row>
    <row r="38" spans="1:17" s="43" customFormat="1" ht="25.5" x14ac:dyDescent="0.25">
      <c r="A38" s="45" t="s">
        <v>61</v>
      </c>
      <c r="B38" s="46" t="s">
        <v>19</v>
      </c>
      <c r="C38" s="46" t="s">
        <v>22</v>
      </c>
      <c r="D38" s="46" t="s">
        <v>28</v>
      </c>
      <c r="E38" s="46" t="s">
        <v>27</v>
      </c>
      <c r="F38" s="46" t="s">
        <v>9</v>
      </c>
      <c r="G38" s="46" t="s">
        <v>9</v>
      </c>
      <c r="H38" s="46" t="s">
        <v>10</v>
      </c>
      <c r="I38" s="46" t="s">
        <v>60</v>
      </c>
      <c r="J38" s="37">
        <f t="shared" si="3"/>
        <v>0</v>
      </c>
      <c r="K38" s="37">
        <f t="shared" si="4"/>
        <v>0</v>
      </c>
      <c r="L38" s="37">
        <f t="shared" si="5"/>
        <v>0</v>
      </c>
      <c r="M38" s="42"/>
      <c r="Q38" s="44"/>
    </row>
    <row r="39" spans="1:17" s="43" customFormat="1" ht="25.5" x14ac:dyDescent="0.25">
      <c r="A39" s="45" t="s">
        <v>62</v>
      </c>
      <c r="B39" s="46" t="s">
        <v>19</v>
      </c>
      <c r="C39" s="46" t="s">
        <v>22</v>
      </c>
      <c r="D39" s="46" t="s">
        <v>28</v>
      </c>
      <c r="E39" s="46" t="s">
        <v>27</v>
      </c>
      <c r="F39" s="46" t="s">
        <v>22</v>
      </c>
      <c r="G39" s="46" t="s">
        <v>9</v>
      </c>
      <c r="H39" s="46" t="s">
        <v>10</v>
      </c>
      <c r="I39" s="46" t="s">
        <v>60</v>
      </c>
      <c r="J39" s="37">
        <f>J40</f>
        <v>0</v>
      </c>
      <c r="K39" s="37">
        <f t="shared" si="4"/>
        <v>0</v>
      </c>
      <c r="L39" s="37">
        <f t="shared" si="5"/>
        <v>0</v>
      </c>
      <c r="M39" s="42"/>
      <c r="Q39" s="44"/>
    </row>
    <row r="40" spans="1:17" s="43" customFormat="1" ht="38.25" x14ac:dyDescent="0.25">
      <c r="A40" s="45" t="s">
        <v>63</v>
      </c>
      <c r="B40" s="46" t="s">
        <v>30</v>
      </c>
      <c r="C40" s="46" t="s">
        <v>22</v>
      </c>
      <c r="D40" s="46" t="s">
        <v>28</v>
      </c>
      <c r="E40" s="46" t="s">
        <v>27</v>
      </c>
      <c r="F40" s="46" t="s">
        <v>22</v>
      </c>
      <c r="G40" s="46" t="s">
        <v>23</v>
      </c>
      <c r="H40" s="46" t="s">
        <v>10</v>
      </c>
      <c r="I40" s="46" t="s">
        <v>64</v>
      </c>
      <c r="J40" s="37">
        <v>0</v>
      </c>
      <c r="K40" s="37">
        <v>0</v>
      </c>
      <c r="L40" s="37">
        <v>0</v>
      </c>
      <c r="M40" s="41" t="s">
        <v>57</v>
      </c>
      <c r="Q40" s="44"/>
    </row>
    <row r="41" spans="1:17" s="1" customFormat="1" x14ac:dyDescent="0.25">
      <c r="A41" s="51" t="s">
        <v>40</v>
      </c>
      <c r="B41" s="51"/>
      <c r="C41" s="51"/>
      <c r="D41" s="51"/>
      <c r="E41" s="51"/>
      <c r="F41" s="51"/>
      <c r="G41" s="51"/>
      <c r="H41" s="51"/>
      <c r="I41" s="51"/>
      <c r="J41" s="51"/>
      <c r="K41" s="27"/>
      <c r="L41" s="27"/>
    </row>
    <row r="42" spans="1:17" s="1" customFormat="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7"/>
      <c r="L42" s="27"/>
    </row>
    <row r="43" spans="1:17" s="1" customFormat="1" x14ac:dyDescent="0.25">
      <c r="A43" s="60"/>
      <c r="B43" s="60"/>
      <c r="C43" s="60"/>
      <c r="D43" s="60"/>
      <c r="E43" s="60"/>
      <c r="F43" s="60"/>
      <c r="G43" s="60"/>
      <c r="H43" s="60"/>
      <c r="I43" s="38"/>
      <c r="J43" s="38"/>
      <c r="K43" s="27"/>
      <c r="L43" s="27"/>
    </row>
    <row r="44" spans="1:17" s="1" customFormat="1" ht="15.75" customHeight="1" x14ac:dyDescent="0.25">
      <c r="A44" s="60" t="s">
        <v>55</v>
      </c>
      <c r="B44" s="60"/>
      <c r="C44" s="60"/>
      <c r="D44" s="60"/>
      <c r="E44" s="60"/>
      <c r="F44" s="60"/>
      <c r="G44" s="60"/>
      <c r="H44" s="60"/>
      <c r="I44" s="31"/>
      <c r="J44" s="50" t="s">
        <v>54</v>
      </c>
      <c r="K44" s="50"/>
      <c r="L44" s="50"/>
    </row>
    <row r="45" spans="1:17" s="1" customFormat="1" ht="15.75" x14ac:dyDescent="0.25">
      <c r="A45" s="30"/>
      <c r="B45" s="30"/>
      <c r="C45" s="30"/>
      <c r="D45" s="30"/>
      <c r="E45" s="30"/>
      <c r="F45" s="30"/>
      <c r="G45" s="30"/>
      <c r="H45" s="32"/>
      <c r="I45" s="32"/>
      <c r="J45" s="48"/>
      <c r="K45" s="48"/>
      <c r="L45" s="48"/>
    </row>
    <row r="46" spans="1:17" s="1" customFormat="1" ht="12.75" customHeight="1" x14ac:dyDescent="0.25">
      <c r="A46" s="27"/>
      <c r="B46" s="7"/>
      <c r="C46" s="7"/>
      <c r="D46" s="7"/>
      <c r="E46" s="7"/>
      <c r="F46" s="7"/>
      <c r="G46" s="7"/>
      <c r="H46" s="7"/>
      <c r="I46" s="27"/>
      <c r="J46" s="29"/>
      <c r="K46" s="27"/>
      <c r="L46" s="27"/>
    </row>
    <row r="47" spans="1:17" s="1" customFormat="1" ht="15.75" x14ac:dyDescent="0.25">
      <c r="A47" s="39"/>
      <c r="B47"/>
      <c r="C47"/>
      <c r="D47"/>
      <c r="E47"/>
      <c r="F47"/>
      <c r="G47"/>
      <c r="H47" s="2"/>
      <c r="J47" s="5"/>
    </row>
    <row r="48" spans="1:17" s="1" customFormat="1" ht="15.75" x14ac:dyDescent="0.25">
      <c r="A48" s="39"/>
      <c r="B48"/>
      <c r="C48"/>
      <c r="D48"/>
      <c r="E48"/>
      <c r="F48"/>
      <c r="G48" s="39"/>
      <c r="H48" s="2"/>
      <c r="J48" s="5"/>
    </row>
    <row r="49" spans="1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1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1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1:10" s="1" customFormat="1" x14ac:dyDescent="0.25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1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1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1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1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1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1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1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1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1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1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1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  <row r="71" spans="2:10" s="1" customFormat="1" x14ac:dyDescent="0.25">
      <c r="B71" s="2"/>
      <c r="C71" s="2"/>
      <c r="D71" s="2"/>
      <c r="E71" s="2"/>
      <c r="F71" s="2"/>
      <c r="G71" s="2"/>
      <c r="H71" s="2"/>
      <c r="J71" s="5"/>
    </row>
    <row r="72" spans="2:10" s="1" customFormat="1" x14ac:dyDescent="0.25">
      <c r="B72" s="2"/>
      <c r="C72" s="2"/>
      <c r="D72" s="2"/>
      <c r="E72" s="2"/>
      <c r="F72" s="2"/>
      <c r="G72" s="2"/>
      <c r="H72" s="2"/>
      <c r="J72" s="5"/>
    </row>
    <row r="73" spans="2:10" s="1" customFormat="1" x14ac:dyDescent="0.25">
      <c r="B73" s="2"/>
      <c r="C73" s="2"/>
      <c r="D73" s="2"/>
      <c r="E73" s="2"/>
      <c r="F73" s="2"/>
      <c r="G73" s="2"/>
      <c r="H73" s="2"/>
      <c r="J73" s="5"/>
    </row>
    <row r="74" spans="2:10" s="1" customFormat="1" x14ac:dyDescent="0.25">
      <c r="B74" s="2"/>
      <c r="C74" s="2"/>
      <c r="D74" s="2"/>
      <c r="E74" s="2"/>
      <c r="F74" s="2"/>
      <c r="G74" s="2"/>
      <c r="H74" s="2"/>
      <c r="J74" s="5"/>
    </row>
  </sheetData>
  <mergeCells count="15">
    <mergeCell ref="J45:L45"/>
    <mergeCell ref="F6:L6"/>
    <mergeCell ref="J44:L44"/>
    <mergeCell ref="A41:J41"/>
    <mergeCell ref="A13:L13"/>
    <mergeCell ref="J15:J16"/>
    <mergeCell ref="K15:L15"/>
    <mergeCell ref="A15:A16"/>
    <mergeCell ref="F11:L11"/>
    <mergeCell ref="F10:L10"/>
    <mergeCell ref="F9:L9"/>
    <mergeCell ref="A44:H44"/>
    <mergeCell ref="B15:B16"/>
    <mergeCell ref="C15:I15"/>
    <mergeCell ref="A43:H43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4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Татьяна Владимировна Асницкая</cp:lastModifiedBy>
  <cp:lastPrinted>2022-06-01T13:19:23Z</cp:lastPrinted>
  <dcterms:created xsi:type="dcterms:W3CDTF">1999-03-18T06:53:45Z</dcterms:created>
  <dcterms:modified xsi:type="dcterms:W3CDTF">2022-11-02T09:06:49Z</dcterms:modified>
</cp:coreProperties>
</file>